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45" windowHeight="11385" activeTab="0"/>
  </bookViews>
  <sheets>
    <sheet name="Administração Indireta" sheetId="1" r:id="rId1"/>
    <sheet name="PREÇO MERCADO" sheetId="2" r:id="rId2"/>
  </sheets>
  <definedNames>
    <definedName name="_xlnm.Print_Area" localSheetId="0">'Administração Indireta'!$A$1:$J$72</definedName>
  </definedNames>
  <calcPr fullCalcOnLoad="1"/>
</workbook>
</file>

<file path=xl/sharedStrings.xml><?xml version="1.0" encoding="utf-8"?>
<sst xmlns="http://schemas.openxmlformats.org/spreadsheetml/2006/main" count="123" uniqueCount="108">
  <si>
    <t>Total</t>
  </si>
  <si>
    <t>BDI adotado</t>
  </si>
  <si>
    <t>Leis sociais inclusas</t>
  </si>
  <si>
    <t>SERVIÇO</t>
  </si>
  <si>
    <t>ITEM</t>
  </si>
  <si>
    <t>Sim</t>
  </si>
  <si>
    <t>Total Geral=&gt;</t>
  </si>
  <si>
    <t>Local e data</t>
  </si>
  <si>
    <t>PROPONENTE</t>
  </si>
  <si>
    <t>INTERVENÇÃO</t>
  </si>
  <si>
    <t>MUNICÍPIO</t>
  </si>
  <si>
    <t>END. INTERVENÇÃO</t>
  </si>
  <si>
    <t>PLANILHA ORÇAMENTÁRIA - EXECUÇÃO DE SERVIÇOS POR ADMINISTRAÇÃO INDIRETA</t>
  </si>
  <si>
    <t>REF. CUSTOS UNIT.</t>
  </si>
  <si>
    <t>PLANILHA ORÇAMENTÁRIA</t>
  </si>
  <si>
    <t>QUANTIDADE</t>
  </si>
  <si>
    <t>UNID.</t>
  </si>
  <si>
    <t>PREÇO UNITÁRIO SEM BDI</t>
  </si>
  <si>
    <t>PREÇO UNITÁRIO COM BDI</t>
  </si>
  <si>
    <t>Prof. Responsável Orçamento</t>
  </si>
  <si>
    <t>1.1</t>
  </si>
  <si>
    <t>2.1</t>
  </si>
  <si>
    <t>Prefeitura Municipal de Bastos</t>
  </si>
  <si>
    <t>Bastos SP</t>
  </si>
  <si>
    <t>TOTAL</t>
  </si>
  <si>
    <t>MANOEL IRONIDES ROSA</t>
  </si>
  <si>
    <t>Prefeito Municpal</t>
  </si>
  <si>
    <t>SERVIÇOS PRELIMINARES</t>
  </si>
  <si>
    <t>Placa de Obra</t>
  </si>
  <si>
    <t>m3</t>
  </si>
  <si>
    <t>2.2</t>
  </si>
  <si>
    <t>m2</t>
  </si>
  <si>
    <t>02.08.020</t>
  </si>
  <si>
    <t>2.3</t>
  </si>
  <si>
    <t>11.18.040</t>
  </si>
  <si>
    <t>SÉRGIO MASAO HOSSOYA</t>
  </si>
  <si>
    <t>CREA/SP - 5061329667</t>
  </si>
  <si>
    <t>unid.</t>
  </si>
  <si>
    <t>3.1</t>
  </si>
  <si>
    <t>m</t>
  </si>
  <si>
    <t>MATEL</t>
  </si>
  <si>
    <t>ELETROLAR</t>
  </si>
  <si>
    <t>LUAND</t>
  </si>
  <si>
    <t>DESCRIÇÃO</t>
  </si>
  <si>
    <t xml:space="preserve">Projetor led 100w </t>
  </si>
  <si>
    <t>conector perfurante CDP-70</t>
  </si>
  <si>
    <t>Cabo quadruplex 50mm</t>
  </si>
  <si>
    <t>Base P/Rele Foto Elétrico</t>
  </si>
  <si>
    <t>Rele Foto Elétrico</t>
  </si>
  <si>
    <t>PREÇO</t>
  </si>
  <si>
    <t>2.4</t>
  </si>
  <si>
    <t>ENGº RODRIGO ALEXANDRO MURJIA</t>
  </si>
  <si>
    <t>Assist. Secr. Municipal de Planejamento</t>
  </si>
  <si>
    <t>Pavimentação Asfáltica</t>
  </si>
  <si>
    <t>PROGRAMA</t>
  </si>
  <si>
    <t>Nossa Rua</t>
  </si>
  <si>
    <t>GALERIAS DE ÁGUAS PLUVIAIS</t>
  </si>
  <si>
    <t>07.02.020</t>
  </si>
  <si>
    <t>07.11.020</t>
  </si>
  <si>
    <t>Escavação mecanizada de valas ou cavas com profundidade de até 2 m</t>
  </si>
  <si>
    <t>M</t>
  </si>
  <si>
    <t>Reaterro mecanizado compactado de vala</t>
  </si>
  <si>
    <t>Lastro de brita - 3 ou 4</t>
  </si>
  <si>
    <t>Fornecimento e assentamento de tubo de concreto (PA-1), DN=600mm</t>
  </si>
  <si>
    <t>CAPTAÇÃO DE ÁGUA SUPERFICIAL</t>
  </si>
  <si>
    <t xml:space="preserve">Boca de lobo tripla tipo PMSP com tampa de concreto
</t>
  </si>
  <si>
    <t>49.12.050</t>
  </si>
  <si>
    <t>54.06.150</t>
  </si>
  <si>
    <t>PAVIMENTAÇÃO ASFÁLTICA</t>
  </si>
  <si>
    <t>54.01.030</t>
  </si>
  <si>
    <t>54.02.030</t>
  </si>
  <si>
    <t>54.03.240</t>
  </si>
  <si>
    <t>54.03.230</t>
  </si>
  <si>
    <t>54.03.210</t>
  </si>
  <si>
    <t>4.1</t>
  </si>
  <si>
    <t xml:space="preserve">Abertura e preparo de caixa até 40 cm, compactação do subleito mínimo de 95% do PN e trans
</t>
  </si>
  <si>
    <t>M2</t>
  </si>
  <si>
    <t xml:space="preserve">Revestimento primário com pedra britada, compactação mínima de 95% do PN
</t>
  </si>
  <si>
    <t xml:space="preserve">Imprimação betuminosa impermeabilizante
</t>
  </si>
  <si>
    <t xml:space="preserve">Imprimação betuminosa ligante
</t>
  </si>
  <si>
    <t xml:space="preserve">Camada de rolamento em concreto betuminoso usinado quente - CBUQ
</t>
  </si>
  <si>
    <t>M3</t>
  </si>
  <si>
    <t>SINALIZAÇÃO HORIZONTAL</t>
  </si>
  <si>
    <t>70.02.022</t>
  </si>
  <si>
    <t>70.02.001</t>
  </si>
  <si>
    <t>Limpeza, pré marcação e pré pintura de solo</t>
  </si>
  <si>
    <t xml:space="preserve">Sinalização horizontal em tinta a base de resina acrílica emulsionada em água
</t>
  </si>
  <si>
    <t>46.12.080</t>
  </si>
  <si>
    <t xml:space="preserve">Guia e sarjeta - Execução de perfil extrusado no local
</t>
  </si>
  <si>
    <t>Ruas dos bairros - Jd. Primavera e Vila Nova</t>
  </si>
  <si>
    <t>ART - 28027230211447984</t>
  </si>
  <si>
    <t>5.1</t>
  </si>
  <si>
    <t>5.2</t>
  </si>
  <si>
    <t>6.1</t>
  </si>
  <si>
    <t>6.2</t>
  </si>
  <si>
    <t>RAMPA DE ACESSIBILIDADE</t>
  </si>
  <si>
    <t>Piso com requadro em concreto simples sem controle de fck</t>
  </si>
  <si>
    <t>17.05.020</t>
  </si>
  <si>
    <t>Piso tátil de concreto, alerta / direcional, intertravado, espessura de 6 cm, com rejunte em areia</t>
  </si>
  <si>
    <t>30.04.100</t>
  </si>
  <si>
    <t>CDHU 184</t>
  </si>
  <si>
    <t>BASTOS, 21 DE FEVEREIRO DE 2022</t>
  </si>
  <si>
    <t>6.3</t>
  </si>
  <si>
    <t>6.4</t>
  </si>
  <si>
    <t>6.5</t>
  </si>
  <si>
    <t>7.1</t>
  </si>
  <si>
    <t>7.2</t>
  </si>
  <si>
    <t>ESCOAMENTO DE ÁGUA SUPERFICIAL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</si>
</sst>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ashed"/>
    </border>
    <border>
      <left/>
      <right/>
      <top style="dashed"/>
      <bottom style="double"/>
    </border>
    <border>
      <left style="dashed"/>
      <right/>
      <top style="double"/>
      <bottom style="dashed"/>
    </border>
    <border>
      <left style="dashed"/>
      <right/>
      <top style="dashed"/>
      <bottom style="dashed"/>
    </border>
    <border>
      <left style="dashed"/>
      <right style="dashed"/>
      <top style="double"/>
      <bottom style="dashed"/>
    </border>
    <border>
      <left/>
      <right/>
      <top/>
      <bottom style="medium"/>
    </border>
    <border>
      <left/>
      <right style="dashed"/>
      <top/>
      <bottom style="dashed"/>
    </border>
    <border>
      <left style="dashed"/>
      <right style="dashed"/>
      <top/>
      <bottom style="dashed"/>
    </border>
    <border>
      <left style="dashed"/>
      <right/>
      <top/>
      <bottom style="dashed"/>
    </border>
    <border>
      <left/>
      <right/>
      <top/>
      <bottom style="double"/>
    </border>
    <border>
      <left/>
      <right style="dashed"/>
      <top style="double"/>
      <bottom style="dashed"/>
    </border>
    <border>
      <left/>
      <right style="dashed"/>
      <top style="dashed"/>
      <bottom style="dashed"/>
    </border>
    <border>
      <left style="double"/>
      <right/>
      <top/>
      <bottom>
        <color indexed="63"/>
      </bottom>
    </border>
    <border>
      <left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 style="dashed"/>
      <top style="dashed"/>
      <bottom style="dashed"/>
    </border>
    <border>
      <left style="double"/>
      <right/>
      <top/>
      <bottom style="double"/>
    </border>
    <border>
      <left/>
      <right/>
      <top style="medium"/>
      <bottom/>
    </border>
    <border>
      <left style="dashed"/>
      <right style="dashed"/>
      <top style="dashed"/>
      <bottom style="double"/>
    </border>
    <border>
      <left style="dashed"/>
      <right/>
      <top style="dashed"/>
      <bottom style="double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/>
      <right style="dashed"/>
      <top style="dashed"/>
      <bottom style="double"/>
    </border>
    <border>
      <left style="double"/>
      <right style="dashed"/>
      <top style="dashed"/>
      <bottom style="double"/>
    </border>
    <border>
      <left/>
      <right/>
      <top style="double"/>
      <bottom style="double"/>
    </border>
    <border>
      <left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/>
      <top style="double"/>
      <bottom style="double"/>
    </border>
    <border>
      <left style="double"/>
      <right style="dashed"/>
      <top/>
      <bottom style="dashed"/>
    </border>
    <border>
      <left style="double"/>
      <right style="dashed"/>
      <top style="dashed"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 applyProtection="1">
      <alignment horizontal="justify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4" fontId="3" fillId="34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3" fillId="34" borderId="16" xfId="0" applyNumberFormat="1" applyFont="1" applyFill="1" applyBorder="1" applyAlignment="1" applyProtection="1">
      <alignment horizontal="justify" vertical="center"/>
      <protection locked="0"/>
    </xf>
    <xf numFmtId="49" fontId="3" fillId="34" borderId="17" xfId="0" applyNumberFormat="1" applyFont="1" applyFill="1" applyBorder="1" applyAlignment="1" applyProtection="1">
      <alignment horizontal="justify" vertical="center"/>
      <protection locked="0"/>
    </xf>
    <xf numFmtId="0" fontId="3" fillId="34" borderId="17" xfId="0" applyFont="1" applyFill="1" applyBorder="1" applyAlignment="1" applyProtection="1">
      <alignment horizontal="justify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4" fontId="3" fillId="34" borderId="17" xfId="0" applyNumberFormat="1" applyFont="1" applyFill="1" applyBorder="1" applyAlignment="1" applyProtection="1">
      <alignment horizontal="center" vertical="center"/>
      <protection locked="0"/>
    </xf>
    <xf numFmtId="4" fontId="3" fillId="33" borderId="18" xfId="0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9" fontId="4" fillId="32" borderId="10" xfId="51" applyFont="1" applyFill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1" fontId="4" fillId="34" borderId="20" xfId="0" applyNumberFormat="1" applyFont="1" applyFill="1" applyBorder="1" applyAlignment="1" applyProtection="1">
      <alignment horizontal="center" vertical="center"/>
      <protection locked="0"/>
    </xf>
    <xf numFmtId="1" fontId="4" fillId="34" borderId="16" xfId="0" applyNumberFormat="1" applyFont="1" applyFill="1" applyBorder="1" applyAlignment="1" applyProtection="1">
      <alignment horizontal="center" vertical="center"/>
      <protection locked="0"/>
    </xf>
    <xf numFmtId="4" fontId="3" fillId="33" borderId="21" xfId="0" applyNumberFormat="1" applyFont="1" applyFill="1" applyBorder="1" applyAlignment="1">
      <alignment horizontal="center" vertical="center"/>
    </xf>
    <xf numFmtId="4" fontId="4" fillId="36" borderId="18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 applyProtection="1">
      <alignment horizontal="left" vertical="center"/>
      <protection locked="0"/>
    </xf>
    <xf numFmtId="1" fontId="3" fillId="34" borderId="16" xfId="0" applyNumberFormat="1" applyFont="1" applyFill="1" applyBorder="1" applyAlignment="1" applyProtection="1">
      <alignment horizontal="left" vertical="center"/>
      <protection locked="0"/>
    </xf>
    <xf numFmtId="0" fontId="3" fillId="34" borderId="17" xfId="0" applyFont="1" applyFill="1" applyBorder="1" applyAlignment="1" applyProtection="1">
      <alignment horizontal="justify" vertical="top" wrapText="1"/>
      <protection locked="0"/>
    </xf>
    <xf numFmtId="0" fontId="0" fillId="36" borderId="0" xfId="0" applyFill="1" applyAlignment="1">
      <alignment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3" fillId="32" borderId="22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right" vertical="center"/>
    </xf>
    <xf numFmtId="4" fontId="6" fillId="37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38" borderId="26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4" fontId="0" fillId="8" borderId="25" xfId="0" applyNumberFormat="1" applyFill="1" applyBorder="1" applyAlignment="1">
      <alignment/>
    </xf>
    <xf numFmtId="4" fontId="0" fillId="8" borderId="24" xfId="0" applyNumberFormat="1" applyFill="1" applyBorder="1" applyAlignment="1">
      <alignment/>
    </xf>
    <xf numFmtId="0" fontId="3" fillId="34" borderId="17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4" fontId="3" fillId="34" borderId="13" xfId="0" applyNumberFormat="1" applyFont="1" applyFill="1" applyBorder="1" applyAlignment="1" applyProtection="1">
      <alignment horizontal="center" vertical="center"/>
      <protection locked="0"/>
    </xf>
    <xf numFmtId="4" fontId="3" fillId="34" borderId="21" xfId="0" applyNumberFormat="1" applyFont="1" applyFill="1" applyBorder="1" applyAlignment="1" applyProtection="1">
      <alignment horizontal="center" vertical="center"/>
      <protection locked="0"/>
    </xf>
    <xf numFmtId="1" fontId="4" fillId="34" borderId="16" xfId="0" applyNumberFormat="1" applyFont="1" applyFill="1" applyBorder="1" applyAlignment="1" applyProtection="1">
      <alignment horizontal="justify" vertical="center"/>
      <protection locked="0"/>
    </xf>
    <xf numFmtId="4" fontId="4" fillId="31" borderId="18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 applyProtection="1">
      <alignment horizontal="left" vertical="center" wrapText="1"/>
      <protection locked="0"/>
    </xf>
    <xf numFmtId="4" fontId="3" fillId="34" borderId="13" xfId="0" applyNumberFormat="1" applyFont="1" applyFill="1" applyBorder="1" applyAlignment="1" applyProtection="1">
      <alignment horizontal="center" vertical="center"/>
      <protection locked="0"/>
    </xf>
    <xf numFmtId="4" fontId="3" fillId="34" borderId="21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/>
    </xf>
    <xf numFmtId="4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4" fontId="4" fillId="35" borderId="19" xfId="0" applyNumberFormat="1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4" fontId="4" fillId="35" borderId="30" xfId="0" applyNumberFormat="1" applyFont="1" applyFill="1" applyBorder="1" applyAlignment="1">
      <alignment horizontal="center" vertical="center"/>
    </xf>
    <xf numFmtId="0" fontId="4" fillId="0" borderId="31" xfId="0" applyFont="1" applyBorder="1" applyAlignment="1" applyProtection="1">
      <alignment/>
      <protection locked="0"/>
    </xf>
    <xf numFmtId="0" fontId="4" fillId="0" borderId="31" xfId="0" applyFont="1" applyBorder="1" applyAlignment="1">
      <alignment/>
    </xf>
    <xf numFmtId="4" fontId="3" fillId="34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33" borderId="38" xfId="0" applyFont="1" applyFill="1" applyBorder="1" applyAlignment="1">
      <alignment horizontal="justify" vertical="center"/>
    </xf>
    <xf numFmtId="0" fontId="4" fillId="33" borderId="32" xfId="0" applyFont="1" applyFill="1" applyBorder="1" applyAlignment="1">
      <alignment horizontal="justify" vertical="center"/>
    </xf>
    <xf numFmtId="0" fontId="3" fillId="34" borderId="32" xfId="0" applyFont="1" applyFill="1" applyBorder="1" applyAlignment="1" applyProtection="1">
      <alignment horizontal="justify" vertical="center"/>
      <protection locked="0"/>
    </xf>
    <xf numFmtId="0" fontId="3" fillId="34" borderId="33" xfId="0" applyFont="1" applyFill="1" applyBorder="1" applyAlignment="1" applyProtection="1">
      <alignment horizontal="justify" vertical="center"/>
      <protection locked="0"/>
    </xf>
    <xf numFmtId="0" fontId="4" fillId="33" borderId="39" xfId="0" applyFont="1" applyFill="1" applyBorder="1" applyAlignment="1">
      <alignment horizontal="justify" vertical="center"/>
    </xf>
    <xf numFmtId="0" fontId="5" fillId="32" borderId="40" xfId="0" applyFont="1" applyFill="1" applyBorder="1" applyAlignment="1">
      <alignment horizontal="center" vertical="center"/>
    </xf>
    <xf numFmtId="0" fontId="0" fillId="32" borderId="40" xfId="0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justify" vertical="center"/>
    </xf>
    <xf numFmtId="0" fontId="4" fillId="33" borderId="17" xfId="0" applyFont="1" applyFill="1" applyBorder="1" applyAlignment="1">
      <alignment horizontal="justify" vertical="center"/>
    </xf>
    <xf numFmtId="0" fontId="3" fillId="34" borderId="17" xfId="0" applyFont="1" applyFill="1" applyBorder="1" applyAlignment="1" applyProtection="1">
      <alignment horizontal="justify" vertical="center"/>
      <protection locked="0"/>
    </xf>
    <xf numFmtId="0" fontId="3" fillId="34" borderId="18" xfId="0" applyFont="1" applyFill="1" applyBorder="1" applyAlignment="1" applyProtection="1">
      <alignment horizontal="justify" vertical="center"/>
      <protection locked="0"/>
    </xf>
    <xf numFmtId="0" fontId="4" fillId="33" borderId="44" xfId="0" applyFont="1" applyFill="1" applyBorder="1" applyAlignment="1">
      <alignment horizontal="justify" vertical="center"/>
    </xf>
    <xf numFmtId="0" fontId="4" fillId="33" borderId="21" xfId="0" applyFont="1" applyFill="1" applyBorder="1" applyAlignment="1">
      <alignment horizontal="justify" vertical="center"/>
    </xf>
    <xf numFmtId="0" fontId="4" fillId="33" borderId="29" xfId="0" applyFont="1" applyFill="1" applyBorder="1" applyAlignment="1">
      <alignment horizontal="justify" vertical="center"/>
    </xf>
    <xf numFmtId="0" fontId="3" fillId="34" borderId="29" xfId="0" applyFont="1" applyFill="1" applyBorder="1" applyAlignment="1" applyProtection="1">
      <alignment horizontal="justify" vertical="center"/>
      <protection locked="0"/>
    </xf>
    <xf numFmtId="0" fontId="3" fillId="34" borderId="13" xfId="0" applyFont="1" applyFill="1" applyBorder="1" applyAlignment="1" applyProtection="1">
      <alignment horizontal="justify" vertical="center"/>
      <protection locked="0"/>
    </xf>
    <xf numFmtId="0" fontId="4" fillId="33" borderId="45" xfId="0" applyFont="1" applyFill="1" applyBorder="1" applyAlignment="1">
      <alignment horizontal="justify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120" zoomScaleNormal="120" zoomScalePageLayoutView="0" workbookViewId="0" topLeftCell="A16">
      <selection activeCell="E28" sqref="E28"/>
    </sheetView>
  </sheetViews>
  <sheetFormatPr defaultColWidth="9.140625" defaultRowHeight="15"/>
  <cols>
    <col min="1" max="1" width="5.421875" style="1" customWidth="1"/>
    <col min="2" max="2" width="15.28125" style="1" customWidth="1"/>
    <col min="3" max="3" width="37.8515625" style="1" customWidth="1"/>
    <col min="4" max="4" width="6.421875" style="1" customWidth="1"/>
    <col min="5" max="5" width="13.28125" style="1" customWidth="1"/>
    <col min="6" max="9" width="8.57421875" style="1" customWidth="1"/>
    <col min="10" max="10" width="22.00390625" style="1" customWidth="1"/>
    <col min="11" max="16384" width="9.140625" style="1" customWidth="1"/>
  </cols>
  <sheetData>
    <row r="1" spans="1:10" ht="36.75" customHeight="1" thickBot="1" thickTop="1">
      <c r="A1" s="90" t="s">
        <v>14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20.25" customHeight="1" thickTop="1">
      <c r="A2" s="93" t="s">
        <v>8</v>
      </c>
      <c r="B2" s="94"/>
      <c r="C2" s="95" t="s">
        <v>22</v>
      </c>
      <c r="D2" s="96"/>
      <c r="E2" s="97" t="s">
        <v>10</v>
      </c>
      <c r="F2" s="94"/>
      <c r="G2" s="95" t="s">
        <v>23</v>
      </c>
      <c r="H2" s="95"/>
      <c r="I2" s="95"/>
      <c r="J2" s="96"/>
    </row>
    <row r="3" spans="1:10" ht="24" customHeight="1">
      <c r="A3" s="98" t="s">
        <v>9</v>
      </c>
      <c r="B3" s="99"/>
      <c r="C3" s="100" t="s">
        <v>53</v>
      </c>
      <c r="D3" s="101"/>
      <c r="E3" s="102" t="s">
        <v>11</v>
      </c>
      <c r="F3" s="99"/>
      <c r="G3" s="100" t="s">
        <v>89</v>
      </c>
      <c r="H3" s="100"/>
      <c r="I3" s="100"/>
      <c r="J3" s="101"/>
    </row>
    <row r="4" spans="1:10" ht="20.25" customHeight="1" thickBot="1">
      <c r="A4" s="81" t="s">
        <v>54</v>
      </c>
      <c r="B4" s="82"/>
      <c r="C4" s="83" t="s">
        <v>55</v>
      </c>
      <c r="D4" s="84"/>
      <c r="E4" s="85"/>
      <c r="F4" s="82"/>
      <c r="G4" s="83" t="s">
        <v>100</v>
      </c>
      <c r="H4" s="83"/>
      <c r="I4" s="83"/>
      <c r="J4" s="84"/>
    </row>
    <row r="5" ht="11.25" customHeight="1" thickBot="1" thickTop="1"/>
    <row r="6" spans="1:10" ht="33.75" customHeight="1" thickBot="1" thickTop="1">
      <c r="A6" s="86" t="s">
        <v>12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s="12" customFormat="1" ht="13.5" customHeight="1" thickTop="1">
      <c r="A7" s="88" t="s">
        <v>4</v>
      </c>
      <c r="B7" s="77" t="s">
        <v>13</v>
      </c>
      <c r="C7" s="73" t="s">
        <v>3</v>
      </c>
      <c r="D7" s="73" t="s">
        <v>16</v>
      </c>
      <c r="E7" s="73" t="s">
        <v>15</v>
      </c>
      <c r="F7" s="77" t="s">
        <v>17</v>
      </c>
      <c r="G7" s="78"/>
      <c r="H7" s="77" t="s">
        <v>18</v>
      </c>
      <c r="I7" s="78"/>
      <c r="J7" s="75" t="s">
        <v>0</v>
      </c>
    </row>
    <row r="8" spans="1:10" s="12" customFormat="1" ht="23.25" customHeight="1" thickBot="1">
      <c r="A8" s="89"/>
      <c r="B8" s="79"/>
      <c r="C8" s="74"/>
      <c r="D8" s="74"/>
      <c r="E8" s="74"/>
      <c r="F8" s="79"/>
      <c r="G8" s="80"/>
      <c r="H8" s="79"/>
      <c r="I8" s="80"/>
      <c r="J8" s="76"/>
    </row>
    <row r="9" spans="1:10" ht="15.75" customHeight="1" thickTop="1">
      <c r="A9" s="27">
        <v>1</v>
      </c>
      <c r="B9" s="9"/>
      <c r="C9" s="24" t="s">
        <v>27</v>
      </c>
      <c r="D9" s="10"/>
      <c r="E9" s="11"/>
      <c r="F9" s="69"/>
      <c r="G9" s="70"/>
      <c r="H9" s="71"/>
      <c r="I9" s="72"/>
      <c r="J9" s="7"/>
    </row>
    <row r="10" spans="1:10" ht="15.75" customHeight="1">
      <c r="A10" s="32" t="s">
        <v>20</v>
      </c>
      <c r="B10" s="17" t="s">
        <v>32</v>
      </c>
      <c r="C10" s="31" t="s">
        <v>28</v>
      </c>
      <c r="D10" s="19" t="s">
        <v>31</v>
      </c>
      <c r="E10" s="20">
        <v>6</v>
      </c>
      <c r="F10" s="59">
        <v>621.47</v>
      </c>
      <c r="G10" s="60"/>
      <c r="H10" s="57">
        <f>ROUND(F10*(1+$D$46),2)</f>
        <v>776.84</v>
      </c>
      <c r="I10" s="58"/>
      <c r="J10" s="21">
        <f>ROUND(H10*E10,2)</f>
        <v>4661.04</v>
      </c>
    </row>
    <row r="11" spans="1:10" ht="15.75" customHeight="1">
      <c r="A11" s="16"/>
      <c r="B11" s="17"/>
      <c r="C11" s="25" t="s">
        <v>24</v>
      </c>
      <c r="D11" s="19"/>
      <c r="E11" s="20"/>
      <c r="F11" s="55"/>
      <c r="G11" s="56"/>
      <c r="H11" s="8"/>
      <c r="I11" s="29"/>
      <c r="J11" s="30">
        <f>SUM(J10:J10)</f>
        <v>4661.04</v>
      </c>
    </row>
    <row r="12" spans="1:10" ht="15.75" customHeight="1">
      <c r="A12" s="16"/>
      <c r="B12" s="17"/>
      <c r="C12" s="18"/>
      <c r="D12" s="19"/>
      <c r="E12" s="20"/>
      <c r="F12" s="59"/>
      <c r="G12" s="60"/>
      <c r="H12" s="57"/>
      <c r="I12" s="58"/>
      <c r="J12" s="21"/>
    </row>
    <row r="13" spans="1:10" ht="15.75" customHeight="1">
      <c r="A13" s="28">
        <v>2</v>
      </c>
      <c r="B13" s="17"/>
      <c r="C13" s="26" t="s">
        <v>56</v>
      </c>
      <c r="D13" s="19"/>
      <c r="E13" s="20"/>
      <c r="F13" s="59"/>
      <c r="G13" s="60"/>
      <c r="H13" s="57"/>
      <c r="I13" s="58"/>
      <c r="J13" s="21"/>
    </row>
    <row r="14" spans="1:10" ht="36" customHeight="1">
      <c r="A14" s="16" t="s">
        <v>21</v>
      </c>
      <c r="B14" s="17" t="s">
        <v>57</v>
      </c>
      <c r="C14" s="18" t="s">
        <v>59</v>
      </c>
      <c r="D14" s="19" t="s">
        <v>60</v>
      </c>
      <c r="E14" s="20">
        <v>6</v>
      </c>
      <c r="F14" s="59">
        <v>8.6</v>
      </c>
      <c r="G14" s="60"/>
      <c r="H14" s="57">
        <f>ROUND(F14*(1+$D$46),2)</f>
        <v>10.75</v>
      </c>
      <c r="I14" s="58"/>
      <c r="J14" s="21">
        <f>ROUND(H14*E14,2)</f>
        <v>64.5</v>
      </c>
    </row>
    <row r="15" spans="1:10" ht="36" customHeight="1">
      <c r="A15" s="16" t="s">
        <v>30</v>
      </c>
      <c r="B15" s="17" t="s">
        <v>58</v>
      </c>
      <c r="C15" s="18" t="s">
        <v>61</v>
      </c>
      <c r="D15" s="19" t="s">
        <v>39</v>
      </c>
      <c r="E15" s="20">
        <v>6</v>
      </c>
      <c r="F15" s="59">
        <v>5.45</v>
      </c>
      <c r="G15" s="60"/>
      <c r="H15" s="57">
        <f>ROUND(F15*(1+$D$46),2)</f>
        <v>6.81</v>
      </c>
      <c r="I15" s="58"/>
      <c r="J15" s="21">
        <f>ROUND(H15*E15,2)</f>
        <v>40.86</v>
      </c>
    </row>
    <row r="16" spans="1:10" ht="36" customHeight="1">
      <c r="A16" s="16" t="s">
        <v>33</v>
      </c>
      <c r="B16" s="17" t="s">
        <v>34</v>
      </c>
      <c r="C16" s="18" t="s">
        <v>62</v>
      </c>
      <c r="D16" s="19" t="s">
        <v>29</v>
      </c>
      <c r="E16" s="20">
        <v>1.2</v>
      </c>
      <c r="F16" s="59">
        <v>132.13</v>
      </c>
      <c r="G16" s="60"/>
      <c r="H16" s="57">
        <f>ROUND(F16*(1+$D$46),2)</f>
        <v>165.16</v>
      </c>
      <c r="I16" s="58"/>
      <c r="J16" s="21">
        <f>ROUND(H16*E16,2)</f>
        <v>198.19</v>
      </c>
    </row>
    <row r="17" spans="1:10" ht="36" customHeight="1">
      <c r="A17" s="16" t="s">
        <v>50</v>
      </c>
      <c r="B17" s="17" t="s">
        <v>87</v>
      </c>
      <c r="C17" s="18" t="s">
        <v>63</v>
      </c>
      <c r="D17" s="19" t="s">
        <v>60</v>
      </c>
      <c r="E17" s="20">
        <v>6</v>
      </c>
      <c r="F17" s="59">
        <v>184.02</v>
      </c>
      <c r="G17" s="60"/>
      <c r="H17" s="57">
        <f>ROUND(F17*(1+$D$46),2)</f>
        <v>230.03</v>
      </c>
      <c r="I17" s="58"/>
      <c r="J17" s="21">
        <f>ROUND(H17*E17,2)</f>
        <v>1380.18</v>
      </c>
    </row>
    <row r="18" spans="1:10" ht="27.75" customHeight="1">
      <c r="A18" s="16"/>
      <c r="B18" s="17"/>
      <c r="C18" s="25" t="s">
        <v>24</v>
      </c>
      <c r="D18" s="19"/>
      <c r="E18" s="20"/>
      <c r="F18" s="55"/>
      <c r="G18" s="56"/>
      <c r="H18" s="8"/>
      <c r="I18" s="29"/>
      <c r="J18" s="30">
        <f>SUM(J14:J17)</f>
        <v>1683.73</v>
      </c>
    </row>
    <row r="19" spans="1:10" ht="18.75" customHeight="1">
      <c r="A19" s="16"/>
      <c r="B19" s="17"/>
      <c r="C19" s="33"/>
      <c r="D19" s="19"/>
      <c r="E19" s="20"/>
      <c r="F19" s="59"/>
      <c r="G19" s="60"/>
      <c r="H19" s="57"/>
      <c r="I19" s="58"/>
      <c r="J19" s="21"/>
    </row>
    <row r="20" spans="1:10" ht="19.5" customHeight="1">
      <c r="A20" s="52">
        <v>3</v>
      </c>
      <c r="B20" s="17"/>
      <c r="C20" s="35" t="s">
        <v>64</v>
      </c>
      <c r="D20" s="19"/>
      <c r="E20" s="20"/>
      <c r="F20" s="59"/>
      <c r="G20" s="60"/>
      <c r="H20" s="57"/>
      <c r="I20" s="58"/>
      <c r="J20" s="21"/>
    </row>
    <row r="21" spans="1:10" ht="36" customHeight="1">
      <c r="A21" s="16" t="s">
        <v>38</v>
      </c>
      <c r="B21" s="17" t="s">
        <v>66</v>
      </c>
      <c r="C21" s="33" t="s">
        <v>65</v>
      </c>
      <c r="D21" s="19" t="s">
        <v>37</v>
      </c>
      <c r="E21" s="20">
        <v>2</v>
      </c>
      <c r="F21" s="55">
        <v>6425.96</v>
      </c>
      <c r="G21" s="56"/>
      <c r="H21" s="57">
        <f>ROUND(F21*(1+$D$46),2)</f>
        <v>8032.45</v>
      </c>
      <c r="I21" s="58"/>
      <c r="J21" s="21">
        <f>ROUND(H21*E21,2)</f>
        <v>16064.9</v>
      </c>
    </row>
    <row r="22" spans="1:10" ht="36" customHeight="1">
      <c r="A22" s="16"/>
      <c r="B22" s="17"/>
      <c r="C22" s="25" t="s">
        <v>24</v>
      </c>
      <c r="D22" s="19"/>
      <c r="E22" s="20"/>
      <c r="F22" s="55"/>
      <c r="G22" s="56"/>
      <c r="H22" s="8"/>
      <c r="I22" s="29"/>
      <c r="J22" s="30">
        <f>SUM(J21)</f>
        <v>16064.9</v>
      </c>
    </row>
    <row r="23" spans="1:10" ht="27" customHeight="1">
      <c r="A23" s="16"/>
      <c r="B23" s="17"/>
      <c r="C23" s="33"/>
      <c r="D23" s="19"/>
      <c r="E23" s="20"/>
      <c r="F23" s="59"/>
      <c r="G23" s="60"/>
      <c r="H23" s="57"/>
      <c r="I23" s="58"/>
      <c r="J23" s="21"/>
    </row>
    <row r="24" spans="1:10" ht="36" customHeight="1">
      <c r="A24" s="52">
        <v>4</v>
      </c>
      <c r="B24" s="17"/>
      <c r="C24" s="35" t="s">
        <v>107</v>
      </c>
      <c r="D24" s="19"/>
      <c r="E24" s="20"/>
      <c r="F24" s="59"/>
      <c r="G24" s="60"/>
      <c r="H24" s="57"/>
      <c r="I24" s="58"/>
      <c r="J24" s="21"/>
    </row>
    <row r="25" spans="1:10" ht="36" customHeight="1">
      <c r="A25" s="16" t="s">
        <v>74</v>
      </c>
      <c r="B25" s="17" t="s">
        <v>67</v>
      </c>
      <c r="C25" s="48" t="s">
        <v>88</v>
      </c>
      <c r="D25" s="19" t="s">
        <v>29</v>
      </c>
      <c r="E25" s="20">
        <v>3.24</v>
      </c>
      <c r="F25" s="55">
        <v>1185.52</v>
      </c>
      <c r="G25" s="56"/>
      <c r="H25" s="57">
        <f>ROUND(F25*(1+$D$46),2)</f>
        <v>1481.9</v>
      </c>
      <c r="I25" s="58"/>
      <c r="J25" s="21">
        <f>ROUND(H25*E25,2)</f>
        <v>4801.36</v>
      </c>
    </row>
    <row r="26" spans="1:10" ht="36" customHeight="1">
      <c r="A26" s="16"/>
      <c r="B26" s="17"/>
      <c r="C26" s="25" t="s">
        <v>24</v>
      </c>
      <c r="D26" s="19"/>
      <c r="E26" s="20"/>
      <c r="F26" s="55"/>
      <c r="G26" s="56"/>
      <c r="H26" s="8"/>
      <c r="I26" s="29"/>
      <c r="J26" s="30">
        <f>SUM(J25)</f>
        <v>4801.36</v>
      </c>
    </row>
    <row r="27" spans="1:10" ht="22.5" customHeight="1">
      <c r="A27" s="16"/>
      <c r="B27" s="17"/>
      <c r="C27" s="25"/>
      <c r="D27" s="19"/>
      <c r="E27" s="20"/>
      <c r="F27" s="50"/>
      <c r="G27" s="51"/>
      <c r="H27" s="8"/>
      <c r="I27" s="29"/>
      <c r="J27" s="53"/>
    </row>
    <row r="28" spans="1:10" ht="36" customHeight="1">
      <c r="A28" s="52">
        <v>5</v>
      </c>
      <c r="B28" s="17"/>
      <c r="C28" s="25" t="s">
        <v>95</v>
      </c>
      <c r="D28" s="19"/>
      <c r="E28" s="20"/>
      <c r="F28" s="50"/>
      <c r="G28" s="51"/>
      <c r="H28" s="8"/>
      <c r="I28" s="29"/>
      <c r="J28" s="53"/>
    </row>
    <row r="29" spans="1:10" ht="36" customHeight="1">
      <c r="A29" s="16" t="s">
        <v>91</v>
      </c>
      <c r="B29" s="17" t="s">
        <v>97</v>
      </c>
      <c r="C29" s="54" t="s">
        <v>96</v>
      </c>
      <c r="D29" s="19" t="s">
        <v>81</v>
      </c>
      <c r="E29" s="20">
        <v>1.1</v>
      </c>
      <c r="F29" s="55">
        <v>685.45</v>
      </c>
      <c r="G29" s="56"/>
      <c r="H29" s="57">
        <f>ROUND(F29*(1+$D$46),2)</f>
        <v>856.81</v>
      </c>
      <c r="I29" s="58"/>
      <c r="J29" s="21">
        <f>ROUND(H29*E29,2)</f>
        <v>942.49</v>
      </c>
    </row>
    <row r="30" spans="1:10" ht="36" customHeight="1">
      <c r="A30" s="16" t="s">
        <v>92</v>
      </c>
      <c r="B30" s="17" t="s">
        <v>99</v>
      </c>
      <c r="C30" s="54" t="s">
        <v>98</v>
      </c>
      <c r="D30" s="19" t="s">
        <v>76</v>
      </c>
      <c r="E30" s="20">
        <v>3.3</v>
      </c>
      <c r="F30" s="55">
        <v>79.89</v>
      </c>
      <c r="G30" s="56"/>
      <c r="H30" s="57">
        <f>ROUND(F30*(1+$D$46),2)</f>
        <v>99.86</v>
      </c>
      <c r="I30" s="58"/>
      <c r="J30" s="21">
        <f>ROUND(H30*E30,2)</f>
        <v>329.54</v>
      </c>
    </row>
    <row r="31" spans="1:10" ht="36" customHeight="1">
      <c r="A31" s="16"/>
      <c r="B31" s="17"/>
      <c r="C31" s="25" t="s">
        <v>24</v>
      </c>
      <c r="D31" s="19"/>
      <c r="E31" s="20"/>
      <c r="F31" s="50"/>
      <c r="G31" s="51"/>
      <c r="H31" s="8"/>
      <c r="I31" s="29"/>
      <c r="J31" s="30">
        <f>SUM(J29:J30)</f>
        <v>1272.03</v>
      </c>
    </row>
    <row r="32" spans="1:10" ht="19.5" customHeight="1">
      <c r="A32" s="16"/>
      <c r="B32" s="17"/>
      <c r="C32" s="25"/>
      <c r="D32" s="19"/>
      <c r="E32" s="20"/>
      <c r="F32" s="50"/>
      <c r="G32" s="51"/>
      <c r="H32" s="8"/>
      <c r="I32" s="29"/>
      <c r="J32" s="53"/>
    </row>
    <row r="33" spans="1:10" ht="36" customHeight="1">
      <c r="A33" s="52">
        <v>6</v>
      </c>
      <c r="B33" s="17"/>
      <c r="C33" s="35" t="s">
        <v>68</v>
      </c>
      <c r="D33" s="19"/>
      <c r="E33" s="20"/>
      <c r="F33" s="50"/>
      <c r="G33" s="51"/>
      <c r="H33" s="8"/>
      <c r="I33" s="29"/>
      <c r="J33" s="53"/>
    </row>
    <row r="34" spans="1:10" ht="48" customHeight="1">
      <c r="A34" s="16" t="s">
        <v>93</v>
      </c>
      <c r="B34" s="17" t="s">
        <v>69</v>
      </c>
      <c r="C34" s="48" t="s">
        <v>75</v>
      </c>
      <c r="D34" s="19" t="s">
        <v>76</v>
      </c>
      <c r="E34" s="20">
        <v>2041.72</v>
      </c>
      <c r="F34" s="55">
        <v>23.63</v>
      </c>
      <c r="G34" s="56"/>
      <c r="H34" s="57">
        <f>ROUND(F34*(1+$D$46),2)</f>
        <v>29.54</v>
      </c>
      <c r="I34" s="58"/>
      <c r="J34" s="21">
        <f>ROUND(H34*E34,2)</f>
        <v>60312.41</v>
      </c>
    </row>
    <row r="35" spans="1:10" ht="36" customHeight="1">
      <c r="A35" s="16" t="s">
        <v>94</v>
      </c>
      <c r="B35" s="17" t="s">
        <v>70</v>
      </c>
      <c r="C35" s="48" t="s">
        <v>77</v>
      </c>
      <c r="D35" s="19" t="s">
        <v>81</v>
      </c>
      <c r="E35" s="20">
        <f>E34*0.2</f>
        <v>408.34400000000005</v>
      </c>
      <c r="F35" s="55">
        <v>101.82</v>
      </c>
      <c r="G35" s="56"/>
      <c r="H35" s="57">
        <f>ROUND(F35*(1+$D$46),2)</f>
        <v>127.28</v>
      </c>
      <c r="I35" s="58"/>
      <c r="J35" s="21">
        <f>ROUND(H35*E35,2)</f>
        <v>51974.02</v>
      </c>
    </row>
    <row r="36" spans="1:10" ht="36" customHeight="1">
      <c r="A36" s="16" t="s">
        <v>102</v>
      </c>
      <c r="B36" s="17" t="s">
        <v>71</v>
      </c>
      <c r="C36" s="48" t="s">
        <v>78</v>
      </c>
      <c r="D36" s="19" t="s">
        <v>76</v>
      </c>
      <c r="E36" s="20">
        <f>E34</f>
        <v>2041.72</v>
      </c>
      <c r="F36" s="55">
        <v>14.13</v>
      </c>
      <c r="G36" s="56"/>
      <c r="H36" s="57">
        <f>ROUND(F36*(1+$D$46),2)</f>
        <v>17.66</v>
      </c>
      <c r="I36" s="58"/>
      <c r="J36" s="21">
        <f>ROUND(H36*E36,2)</f>
        <v>36056.78</v>
      </c>
    </row>
    <row r="37" spans="1:10" ht="36" customHeight="1">
      <c r="A37" s="16" t="s">
        <v>103</v>
      </c>
      <c r="B37" s="17" t="s">
        <v>72</v>
      </c>
      <c r="C37" s="48" t="s">
        <v>79</v>
      </c>
      <c r="D37" s="19" t="s">
        <v>76</v>
      </c>
      <c r="E37" s="20">
        <f>E34</f>
        <v>2041.72</v>
      </c>
      <c r="F37" s="55">
        <v>6.87</v>
      </c>
      <c r="G37" s="56"/>
      <c r="H37" s="57">
        <f>ROUND(F37*(1+$D$46),2)</f>
        <v>8.59</v>
      </c>
      <c r="I37" s="58"/>
      <c r="J37" s="21">
        <f>ROUND(H37*E37,2)</f>
        <v>17538.37</v>
      </c>
    </row>
    <row r="38" spans="1:10" ht="36" customHeight="1">
      <c r="A38" s="16" t="s">
        <v>104</v>
      </c>
      <c r="B38" s="17" t="s">
        <v>73</v>
      </c>
      <c r="C38" s="48" t="s">
        <v>80</v>
      </c>
      <c r="D38" s="19" t="s">
        <v>81</v>
      </c>
      <c r="E38" s="20">
        <f>E34*0.035</f>
        <v>71.46020000000001</v>
      </c>
      <c r="F38" s="55">
        <v>1414.83</v>
      </c>
      <c r="G38" s="56"/>
      <c r="H38" s="57">
        <f>ROUND(F38*(1+$D$46),2)</f>
        <v>1768.54</v>
      </c>
      <c r="I38" s="58"/>
      <c r="J38" s="21">
        <f>ROUND(H38*E38,2)</f>
        <v>126380.22</v>
      </c>
    </row>
    <row r="39" spans="1:10" ht="36" customHeight="1">
      <c r="A39" s="16"/>
      <c r="B39" s="17"/>
      <c r="C39" s="25" t="s">
        <v>24</v>
      </c>
      <c r="D39" s="19"/>
      <c r="E39" s="20"/>
      <c r="F39" s="55"/>
      <c r="G39" s="56"/>
      <c r="H39" s="8"/>
      <c r="I39" s="29"/>
      <c r="J39" s="30">
        <f>SUM(J34:J38)</f>
        <v>292261.8</v>
      </c>
    </row>
    <row r="40" spans="1:10" ht="27.75" customHeight="1">
      <c r="A40" s="16"/>
      <c r="B40" s="17"/>
      <c r="C40" s="25"/>
      <c r="D40" s="19"/>
      <c r="E40" s="20"/>
      <c r="F40" s="50"/>
      <c r="G40" s="51"/>
      <c r="H40" s="8"/>
      <c r="I40" s="29"/>
      <c r="J40" s="53"/>
    </row>
    <row r="41" spans="1:10" ht="36" customHeight="1">
      <c r="A41" s="52">
        <v>7</v>
      </c>
      <c r="B41" s="17"/>
      <c r="C41" s="35" t="s">
        <v>82</v>
      </c>
      <c r="D41" s="19"/>
      <c r="E41" s="20"/>
      <c r="F41" s="59"/>
      <c r="G41" s="60"/>
      <c r="H41" s="57"/>
      <c r="I41" s="58"/>
      <c r="J41" s="21"/>
    </row>
    <row r="42" spans="1:10" ht="36" customHeight="1">
      <c r="A42" s="16" t="s">
        <v>105</v>
      </c>
      <c r="B42" s="17" t="s">
        <v>84</v>
      </c>
      <c r="C42" s="48" t="s">
        <v>85</v>
      </c>
      <c r="D42" s="19" t="s">
        <v>76</v>
      </c>
      <c r="E42" s="20">
        <v>26.5</v>
      </c>
      <c r="F42" s="55">
        <v>66.5</v>
      </c>
      <c r="G42" s="56"/>
      <c r="H42" s="57">
        <f>ROUND(F42*(1+$D$46),2)</f>
        <v>83.13</v>
      </c>
      <c r="I42" s="58"/>
      <c r="J42" s="21">
        <f>ROUND(H42*E42,2)</f>
        <v>2202.95</v>
      </c>
    </row>
    <row r="43" spans="1:10" ht="36" customHeight="1">
      <c r="A43" s="16" t="s">
        <v>106</v>
      </c>
      <c r="B43" s="17" t="s">
        <v>83</v>
      </c>
      <c r="C43" s="48" t="s">
        <v>86</v>
      </c>
      <c r="D43" s="19" t="s">
        <v>76</v>
      </c>
      <c r="E43" s="20">
        <v>26.5</v>
      </c>
      <c r="F43" s="55">
        <v>35.1</v>
      </c>
      <c r="G43" s="56"/>
      <c r="H43" s="57">
        <f>ROUND(F43*(1+$D$46),2)</f>
        <v>43.88</v>
      </c>
      <c r="I43" s="58"/>
      <c r="J43" s="21">
        <f>ROUND(H43*E43,2)</f>
        <v>1162.82</v>
      </c>
    </row>
    <row r="44" spans="1:10" ht="36" customHeight="1">
      <c r="A44" s="16"/>
      <c r="B44" s="17"/>
      <c r="C44" s="25" t="s">
        <v>24</v>
      </c>
      <c r="D44" s="19"/>
      <c r="E44" s="20"/>
      <c r="F44" s="55"/>
      <c r="G44" s="56"/>
      <c r="H44" s="8"/>
      <c r="I44" s="29"/>
      <c r="J44" s="30">
        <f>SUM(J42:J43)</f>
        <v>3365.7699999999995</v>
      </c>
    </row>
    <row r="45" spans="1:10" ht="24.75" customHeight="1" thickBot="1">
      <c r="A45" s="16"/>
      <c r="B45" s="17"/>
      <c r="C45" s="48"/>
      <c r="D45" s="19"/>
      <c r="E45" s="20"/>
      <c r="F45" s="59"/>
      <c r="G45" s="60"/>
      <c r="H45" s="57"/>
      <c r="I45" s="58"/>
      <c r="J45" s="21"/>
    </row>
    <row r="46" spans="3:10" s="2" customFormat="1" ht="19.5" customHeight="1" thickBot="1" thickTop="1">
      <c r="C46" s="3" t="s">
        <v>1</v>
      </c>
      <c r="D46" s="23">
        <v>0.25</v>
      </c>
      <c r="E46" s="5"/>
      <c r="F46" s="66"/>
      <c r="G46" s="65"/>
      <c r="H46" s="64"/>
      <c r="I46" s="65"/>
      <c r="J46" s="22"/>
    </row>
    <row r="47" spans="3:10" s="2" customFormat="1" ht="19.5" customHeight="1" thickBot="1" thickTop="1">
      <c r="C47" s="4" t="s">
        <v>2</v>
      </c>
      <c r="D47" s="6" t="s">
        <v>5</v>
      </c>
      <c r="E47" s="4"/>
      <c r="F47" s="36"/>
      <c r="G47" s="37" t="s">
        <v>6</v>
      </c>
      <c r="H47" s="37"/>
      <c r="I47" s="37"/>
      <c r="J47" s="38">
        <f>J44+J39+J31+J26+J22+J18+J11</f>
        <v>324110.63</v>
      </c>
    </row>
    <row r="48" ht="13.5" thickTop="1"/>
    <row r="49" spans="6:10" ht="13.5" thickBot="1">
      <c r="F49" s="62" t="s">
        <v>101</v>
      </c>
      <c r="G49" s="62"/>
      <c r="H49" s="62"/>
      <c r="I49" s="62"/>
      <c r="J49" s="62"/>
    </row>
    <row r="50" spans="6:10" ht="12.75">
      <c r="F50" s="68" t="s">
        <v>7</v>
      </c>
      <c r="G50" s="68"/>
      <c r="H50" s="68"/>
      <c r="I50" s="68"/>
      <c r="J50" s="68"/>
    </row>
    <row r="51" spans="2:10" ht="12.75">
      <c r="B51" s="13"/>
      <c r="C51" s="13"/>
      <c r="D51" s="13"/>
      <c r="E51" s="13"/>
      <c r="F51" s="63"/>
      <c r="G51" s="63"/>
      <c r="H51" s="63"/>
      <c r="I51" s="63"/>
      <c r="J51" s="63"/>
    </row>
    <row r="52" spans="2:10" ht="12.75">
      <c r="B52" s="13"/>
      <c r="C52" s="13"/>
      <c r="D52" s="13"/>
      <c r="E52" s="13"/>
      <c r="F52" s="63"/>
      <c r="G52" s="63"/>
      <c r="H52" s="63"/>
      <c r="I52" s="63"/>
      <c r="J52" s="63"/>
    </row>
    <row r="53" spans="2:10" ht="12.75">
      <c r="B53" s="13"/>
      <c r="C53" s="13"/>
      <c r="D53" s="13"/>
      <c r="E53" s="13"/>
      <c r="F53" s="49"/>
      <c r="G53" s="49"/>
      <c r="H53" s="49"/>
      <c r="I53" s="49"/>
      <c r="J53" s="49"/>
    </row>
    <row r="54" spans="2:10" ht="12.75">
      <c r="B54" s="13"/>
      <c r="C54" s="13"/>
      <c r="D54" s="13"/>
      <c r="E54" s="13"/>
      <c r="F54" s="49"/>
      <c r="G54" s="49"/>
      <c r="H54" s="49"/>
      <c r="I54" s="49"/>
      <c r="J54" s="49"/>
    </row>
    <row r="55" spans="2:10" ht="12.75">
      <c r="B55" s="13"/>
      <c r="C55" s="13"/>
      <c r="D55" s="13"/>
      <c r="E55" s="13"/>
      <c r="F55" s="49"/>
      <c r="G55" s="49"/>
      <c r="H55" s="49"/>
      <c r="I55" s="49"/>
      <c r="J55" s="49"/>
    </row>
    <row r="56" spans="2:10" ht="12.75">
      <c r="B56" s="13"/>
      <c r="C56" s="13"/>
      <c r="D56" s="13"/>
      <c r="E56" s="13"/>
      <c r="F56" s="49"/>
      <c r="G56" s="49"/>
      <c r="H56" s="49"/>
      <c r="I56" s="49"/>
      <c r="J56" s="49"/>
    </row>
    <row r="57" spans="2:10" ht="12.75">
      <c r="B57" s="13"/>
      <c r="C57" s="13"/>
      <c r="D57" s="13"/>
      <c r="E57" s="13"/>
      <c r="F57" s="13"/>
      <c r="G57" s="13"/>
      <c r="H57" s="13"/>
      <c r="I57" s="13"/>
      <c r="J57" s="13"/>
    </row>
    <row r="58" spans="2:10" ht="14.25" thickBot="1" thickTop="1">
      <c r="B58" s="14" t="s">
        <v>35</v>
      </c>
      <c r="C58" s="14"/>
      <c r="D58" s="13"/>
      <c r="E58" s="13"/>
      <c r="F58" s="14" t="s">
        <v>51</v>
      </c>
      <c r="G58" s="14"/>
      <c r="H58" s="14"/>
      <c r="I58" s="14"/>
      <c r="J58" s="14"/>
    </row>
    <row r="59" spans="2:10" ht="12.75">
      <c r="B59" s="67" t="s">
        <v>19</v>
      </c>
      <c r="C59" s="67"/>
      <c r="D59" s="15"/>
      <c r="E59" s="15"/>
      <c r="F59" s="67" t="s">
        <v>52</v>
      </c>
      <c r="G59" s="67"/>
      <c r="H59" s="67"/>
      <c r="I59" s="67"/>
      <c r="J59" s="67"/>
    </row>
    <row r="60" spans="2:10" ht="12.75">
      <c r="B60" s="61" t="s">
        <v>36</v>
      </c>
      <c r="C60" s="61"/>
      <c r="D60" s="15"/>
      <c r="E60" s="15"/>
      <c r="F60" s="61"/>
      <c r="G60" s="61"/>
      <c r="H60" s="61"/>
      <c r="I60" s="61"/>
      <c r="J60" s="61"/>
    </row>
    <row r="61" spans="2:10" ht="12.75">
      <c r="B61" s="61" t="s">
        <v>90</v>
      </c>
      <c r="C61" s="61"/>
      <c r="D61" s="15"/>
      <c r="E61" s="15"/>
      <c r="F61" s="61"/>
      <c r="G61" s="61"/>
      <c r="H61" s="61"/>
      <c r="I61" s="61"/>
      <c r="J61" s="61"/>
    </row>
    <row r="67" ht="13.5" thickBot="1">
      <c r="D67" s="14" t="s">
        <v>25</v>
      </c>
    </row>
    <row r="68" spans="4:8" ht="12.75">
      <c r="D68" s="67" t="s">
        <v>26</v>
      </c>
      <c r="E68" s="67"/>
      <c r="F68" s="67"/>
      <c r="G68" s="67"/>
      <c r="H68" s="67"/>
    </row>
  </sheetData>
  <sheetProtection/>
  <mergeCells count="91">
    <mergeCell ref="A3:B3"/>
    <mergeCell ref="C3:D3"/>
    <mergeCell ref="E3:F3"/>
    <mergeCell ref="G3:J3"/>
    <mergeCell ref="A7:A8"/>
    <mergeCell ref="B7:B8"/>
    <mergeCell ref="C7:C8"/>
    <mergeCell ref="D7:D8"/>
    <mergeCell ref="D68:H68"/>
    <mergeCell ref="A1:J1"/>
    <mergeCell ref="A2:B2"/>
    <mergeCell ref="C2:D2"/>
    <mergeCell ref="E2:F2"/>
    <mergeCell ref="G2:J2"/>
    <mergeCell ref="E7:E8"/>
    <mergeCell ref="J7:J8"/>
    <mergeCell ref="F7:G8"/>
    <mergeCell ref="H7:I8"/>
    <mergeCell ref="H10:I10"/>
    <mergeCell ref="A4:B4"/>
    <mergeCell ref="C4:D4"/>
    <mergeCell ref="E4:F4"/>
    <mergeCell ref="G4:J4"/>
    <mergeCell ref="A6:J6"/>
    <mergeCell ref="F59:J59"/>
    <mergeCell ref="F50:J50"/>
    <mergeCell ref="F51:J51"/>
    <mergeCell ref="F9:G9"/>
    <mergeCell ref="H13:I13"/>
    <mergeCell ref="F14:G14"/>
    <mergeCell ref="H9:I9"/>
    <mergeCell ref="H14:I14"/>
    <mergeCell ref="F11:G11"/>
    <mergeCell ref="F10:G10"/>
    <mergeCell ref="B61:C61"/>
    <mergeCell ref="F61:J61"/>
    <mergeCell ref="F49:J49"/>
    <mergeCell ref="F52:J52"/>
    <mergeCell ref="H46:I46"/>
    <mergeCell ref="F16:G16"/>
    <mergeCell ref="B60:C60"/>
    <mergeCell ref="F46:G46"/>
    <mergeCell ref="F60:J60"/>
    <mergeCell ref="B59:C59"/>
    <mergeCell ref="F12:G12"/>
    <mergeCell ref="F13:G13"/>
    <mergeCell ref="H12:I12"/>
    <mergeCell ref="F18:G18"/>
    <mergeCell ref="H16:I16"/>
    <mergeCell ref="F20:G20"/>
    <mergeCell ref="H20:I20"/>
    <mergeCell ref="F15:G15"/>
    <mergeCell ref="F21:G21"/>
    <mergeCell ref="H21:I21"/>
    <mergeCell ref="H15:I15"/>
    <mergeCell ref="F17:G17"/>
    <mergeCell ref="H17:I17"/>
    <mergeCell ref="F19:G19"/>
    <mergeCell ref="H19:I19"/>
    <mergeCell ref="H41:I41"/>
    <mergeCell ref="F43:G43"/>
    <mergeCell ref="H43:I43"/>
    <mergeCell ref="F44:G44"/>
    <mergeCell ref="F42:G42"/>
    <mergeCell ref="H42:I42"/>
    <mergeCell ref="F22:G22"/>
    <mergeCell ref="F35:G35"/>
    <mergeCell ref="F36:G36"/>
    <mergeCell ref="F37:G37"/>
    <mergeCell ref="F38:G38"/>
    <mergeCell ref="H34:I34"/>
    <mergeCell ref="H35:I35"/>
    <mergeCell ref="H36:I36"/>
    <mergeCell ref="H37:I37"/>
    <mergeCell ref="H38:I38"/>
    <mergeCell ref="F23:G23"/>
    <mergeCell ref="H23:I23"/>
    <mergeCell ref="F24:G24"/>
    <mergeCell ref="H24:I24"/>
    <mergeCell ref="F25:G25"/>
    <mergeCell ref="H25:I25"/>
    <mergeCell ref="F29:G29"/>
    <mergeCell ref="H29:I29"/>
    <mergeCell ref="F30:G30"/>
    <mergeCell ref="H30:I30"/>
    <mergeCell ref="F26:G26"/>
    <mergeCell ref="F45:G45"/>
    <mergeCell ref="H45:I45"/>
    <mergeCell ref="F34:G34"/>
    <mergeCell ref="F39:G39"/>
    <mergeCell ref="F41:G41"/>
  </mergeCells>
  <printOptions horizontalCentered="1"/>
  <pageMargins left="0.5511811023622047" right="0.5118110236220472" top="0.3937007874015748" bottom="0.1968503937007874" header="0.31496062992125984" footer="0.31496062992125984"/>
  <pageSetup fitToHeight="0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6.00390625" style="0" customWidth="1"/>
    <col min="2" max="2" width="11.57421875" style="0" customWidth="1"/>
    <col min="4" max="4" width="13.140625" style="0" customWidth="1"/>
  </cols>
  <sheetData>
    <row r="1" ht="15.75" thickBot="1"/>
    <row r="2" spans="1:5" ht="15.75" thickBot="1">
      <c r="A2" s="43" t="s">
        <v>43</v>
      </c>
      <c r="B2" s="44" t="s">
        <v>40</v>
      </c>
      <c r="C2" s="44" t="s">
        <v>42</v>
      </c>
      <c r="D2" s="44" t="s">
        <v>41</v>
      </c>
      <c r="E2" s="45" t="s">
        <v>49</v>
      </c>
    </row>
    <row r="3" spans="1:5" ht="15">
      <c r="A3" s="41" t="s">
        <v>44</v>
      </c>
      <c r="B3" s="42">
        <v>117.59</v>
      </c>
      <c r="C3" s="42">
        <v>107.99</v>
      </c>
      <c r="D3" s="42">
        <v>105</v>
      </c>
      <c r="E3" s="46">
        <f>(B3+C3+D3)/3</f>
        <v>110.19333333333333</v>
      </c>
    </row>
    <row r="4" spans="1:5" ht="15">
      <c r="A4" s="39" t="s">
        <v>45</v>
      </c>
      <c r="B4" s="40">
        <v>9.3</v>
      </c>
      <c r="C4" s="40">
        <v>8.36</v>
      </c>
      <c r="D4" s="40">
        <v>8</v>
      </c>
      <c r="E4" s="47">
        <f>(B4+C4+D4)/3</f>
        <v>8.553333333333333</v>
      </c>
    </row>
    <row r="5" spans="1:5" ht="15">
      <c r="A5" s="39" t="s">
        <v>46</v>
      </c>
      <c r="B5" s="40">
        <v>28.15</v>
      </c>
      <c r="C5" s="40">
        <v>28.74</v>
      </c>
      <c r="D5" s="40">
        <v>28.3</v>
      </c>
      <c r="E5" s="47">
        <f>(B5+C5+D5)/3</f>
        <v>28.396666666666665</v>
      </c>
    </row>
    <row r="6" spans="1:5" ht="15">
      <c r="A6" s="39" t="s">
        <v>47</v>
      </c>
      <c r="B6" s="40">
        <v>14.51</v>
      </c>
      <c r="C6" s="40">
        <v>11.57</v>
      </c>
      <c r="D6" s="40">
        <v>22</v>
      </c>
      <c r="E6" s="47">
        <f>(B6+C6+D6)/3</f>
        <v>16.026666666666667</v>
      </c>
    </row>
    <row r="7" spans="1:5" ht="15">
      <c r="A7" s="39" t="s">
        <v>48</v>
      </c>
      <c r="B7" s="40">
        <v>63.24</v>
      </c>
      <c r="C7" s="40">
        <v>69.67</v>
      </c>
      <c r="D7" s="40">
        <v>58</v>
      </c>
      <c r="E7" s="47">
        <f>(B7+C7+D7)/3</f>
        <v>63.63666666666666</v>
      </c>
    </row>
    <row r="21" ht="15">
      <c r="U21">
        <v>422.71</v>
      </c>
    </row>
    <row r="22" ht="15">
      <c r="U22">
        <v>428.21</v>
      </c>
    </row>
    <row r="23" ht="15">
      <c r="U23">
        <v>200.95</v>
      </c>
    </row>
    <row r="24" ht="15">
      <c r="U24">
        <v>354</v>
      </c>
    </row>
    <row r="25" ht="15">
      <c r="U25">
        <v>260.13</v>
      </c>
    </row>
    <row r="26" ht="15">
      <c r="U26">
        <v>392.1</v>
      </c>
    </row>
    <row r="27" ht="15">
      <c r="U27">
        <v>195.5</v>
      </c>
    </row>
    <row r="28" ht="15">
      <c r="U28">
        <v>187.78</v>
      </c>
    </row>
    <row r="29" ht="15">
      <c r="U29">
        <v>175.6</v>
      </c>
    </row>
    <row r="30" ht="15">
      <c r="U30">
        <v>163.33</v>
      </c>
    </row>
    <row r="31" ht="15">
      <c r="U31">
        <v>166.7</v>
      </c>
    </row>
    <row r="32" ht="15">
      <c r="U32">
        <v>182.33</v>
      </c>
    </row>
    <row r="33" ht="15">
      <c r="U33">
        <v>197.86</v>
      </c>
    </row>
    <row r="34" ht="15">
      <c r="U34">
        <v>199.62</v>
      </c>
    </row>
    <row r="35" ht="15">
      <c r="U35">
        <v>184.93</v>
      </c>
    </row>
    <row r="36" ht="15">
      <c r="U36">
        <v>170.25</v>
      </c>
    </row>
    <row r="37" ht="15">
      <c r="U37">
        <v>172.45</v>
      </c>
    </row>
    <row r="38" ht="15">
      <c r="U38">
        <v>181.61</v>
      </c>
    </row>
    <row r="39" ht="15">
      <c r="U39">
        <v>194.76</v>
      </c>
    </row>
    <row r="40" ht="15">
      <c r="U40" s="34">
        <f>SUM(U21:U39)</f>
        <v>4430.82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Roberto</dc:creator>
  <cp:keywords/>
  <dc:description/>
  <cp:lastModifiedBy>user</cp:lastModifiedBy>
  <cp:lastPrinted>2022-02-21T13:14:55Z</cp:lastPrinted>
  <dcterms:created xsi:type="dcterms:W3CDTF">2009-07-17T15:37:23Z</dcterms:created>
  <dcterms:modified xsi:type="dcterms:W3CDTF">2022-06-28T11:48:19Z</dcterms:modified>
  <cp:category/>
  <cp:version/>
  <cp:contentType/>
  <cp:contentStatus/>
</cp:coreProperties>
</file>